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Planning Assumptions" sheetId="2" state="visible" r:id="rId4"/>
    <sheet name="Team &amp; Demand Inputs" sheetId="3" state="visible" r:id="rId5"/>
    <sheet name="Capacity Analysis" sheetId="4" state="visible" r:id="rId6"/>
    <sheet name="Summary Dashboard" sheetId="5" state="visible" r:id="rId7"/>
  </sheets>
  <definedNames>
    <definedName function="false" hidden="false" localSheetId="3" name="_xlnm.Print_Area" vbProcedure="false">'Capacity Analysis'!$A$1:$N$14</definedName>
    <definedName function="false" hidden="false" localSheetId="1" name="_xlnm.Print_Area" vbProcedure="false">'Planning Assumptions'!$A$1:$D$14</definedName>
    <definedName function="false" hidden="false" localSheetId="0" name="_xlnm.Print_Area" vbProcedure="false">'Start Here'!$A$1:$F$39</definedName>
    <definedName function="false" hidden="false" localSheetId="4" name="_xlnm.Print_Area" vbProcedure="false">'Summary Dashboard'!$A$1:$F$38</definedName>
    <definedName function="false" hidden="false" localSheetId="2" name="_xlnm.Print_Area" vbProcedure="false">'Team &amp; Demand Inputs'!$A$1:$E$20</definedName>
    <definedName function="false" hidden="false" name="DeptList" vbProcedure="false">'Planning Assumptions'!$A$5:$A$12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<sst xmlns="http://schemas.openxmlformats.org/spreadsheetml/2006/main" count="90" uniqueCount="72">
  <si>
    <t xml:space="preserve">Capacity Planning Model</t>
  </si>
  <si>
    <t xml:space="preserve">A sample operations analytics tool from Simonton Strategic Solutions</t>
  </si>
  <si>
    <t xml:space="preserve">What this model does</t>
  </si>
  <si>
    <t xml:space="preserve">This tool compares how much work capacity your team has against how much work is actually</t>
  </si>
  <si>
    <t xml:space="preserve">coming in, department by department. Enter your current headcount and workload, and the</t>
  </si>
  <si>
    <t xml:space="preserve">model pulls a benchmark utilization threshold automatically, projects demand six months</t>
  </si>
  <si>
    <t xml:space="preserve">forward using your growth assumption, and flags exactly where and when you'll need to hire.</t>
  </si>
  <si>
    <t xml:space="preserve">How to use it</t>
  </si>
  <si>
    <t xml:space="preserve">1.</t>
  </si>
  <si>
    <t xml:space="preserve">Go to "Team &amp; Demand Inputs" and enter each department's headcount, hours per week, current monthly workload, and expected growth rate.</t>
  </si>
  <si>
    <t xml:space="preserve">2.</t>
  </si>
  <si>
    <t xml:space="preserve">The model matches each department to a benchmark utilization threshold on the "Planning Assumptions" tab automatically.</t>
  </si>
  <si>
    <t xml:space="preserve">3.</t>
  </si>
  <si>
    <t xml:space="preserve">Check "Capacity Analysis" to see current utilization, a 6-month demand projection, and how many additional people each department needs.</t>
  </si>
  <si>
    <t xml:space="preserve">4.</t>
  </si>
  <si>
    <t xml:space="preserve">Review "Summary Dashboard" for team-wide KPIs and a chart comparing available capacity to current demand.</t>
  </si>
  <si>
    <t xml:space="preserve">Legend</t>
  </si>
  <si>
    <t xml:space="preserve">Blue text</t>
  </si>
  <si>
    <t xml:space="preserve">Cells you edit (your inputs)</t>
  </si>
  <si>
    <t xml:space="preserve">Black text</t>
  </si>
  <si>
    <t xml:space="preserve">Formulas -- calculated automatically, do not edit</t>
  </si>
  <si>
    <t xml:space="preserve">Yellow fill</t>
  </si>
  <si>
    <t xml:space="preserve">Key assumptions you can adjust (e.g., weeks per month)</t>
  </si>
  <si>
    <t xml:space="preserve">Note: the planning benchmarks in this template are illustrative starting points, not</t>
  </si>
  <si>
    <t xml:space="preserve">verified industry data. Swap in your own figures or ask us to build a benchmark set for your business.</t>
  </si>
  <si>
    <t xml:space="preserve">Want a version of this built around your business?</t>
  </si>
  <si>
    <t xml:space="preserve">This sample uses illustrative data. Simonton Strategic Solutions builds custom capacity models like this one using your real numbers, so you can plan hiring ahead of the crunch instead of reacting to it.</t>
  </si>
  <si>
    <t xml:space="preserve">Simonton Strategic Solutions  |  Louisville, KY  |  [your email]  |  [your website]</t>
  </si>
  <si>
    <t xml:space="preserve">Planning Assumptions</t>
  </si>
  <si>
    <t xml:space="preserve">Reference table used by the Capacity Analysis tab. Illustrative benchmarks -- replace with your own data.</t>
  </si>
  <si>
    <t xml:space="preserve">Department / Function</t>
  </si>
  <si>
    <t xml:space="preserve">Standard Hours/Week per FTE</t>
  </si>
  <si>
    <t xml:space="preserve">Target Utilization Threshold %</t>
  </si>
  <si>
    <t xml:space="preserve">New Hire Ramp-Up (Weeks)</t>
  </si>
  <si>
    <t xml:space="preserve">Client Services / Account Management</t>
  </si>
  <si>
    <t xml:space="preserve">Operations / Fulfillment</t>
  </si>
  <si>
    <t xml:space="preserve">Sales</t>
  </si>
  <si>
    <t xml:space="preserve">Marketing</t>
  </si>
  <si>
    <t xml:space="preserve">Administrative / Back Office</t>
  </si>
  <si>
    <t xml:space="preserve">Production / Manufacturing</t>
  </si>
  <si>
    <t xml:space="preserve">Customer Support</t>
  </si>
  <si>
    <t xml:space="preserve">Project Management</t>
  </si>
  <si>
    <t xml:space="preserve">Source: illustrative planning assumptions provided by Simonton Strategic Solutions for template purposes, not sourced from a third-party industry study. Replace with your own data before using for real decisions.</t>
  </si>
  <si>
    <t xml:space="preserve">Team &amp; Demand Inputs</t>
  </si>
  <si>
    <t xml:space="preserve">Enter your departments below. Blue cells are yours to edit. Select Department from the dropdown.</t>
  </si>
  <si>
    <t xml:space="preserve">Current FTE Count</t>
  </si>
  <si>
    <t xml:space="preserve">Hours/Week per FTE</t>
  </si>
  <si>
    <t xml:space="preserve">Current Monthly Demand (Hrs)</t>
  </si>
  <si>
    <t xml:space="preserve">Projected Monthly Growth %</t>
  </si>
  <si>
    <t xml:space="preserve">Tip: this table is set up as an Excel Table ("CapacityInputs"). You can build your own PivotTable from it any time via Insert &gt; PivotTable.</t>
  </si>
  <si>
    <t xml:space="preserve">Capacity Analysis</t>
  </si>
  <si>
    <t xml:space="preserve">Calculated automatically from Team &amp; Demand Inputs and Planning Assumptions. Nothing here needs editing except the assumption below.</t>
  </si>
  <si>
    <t xml:space="preserve">Key Assumption: Weeks per Month (average)</t>
  </si>
  <si>
    <t xml:space="preserve">Current FTE</t>
  </si>
  <si>
    <t xml:space="preserve">Hrs/Week per FTE</t>
  </si>
  <si>
    <t xml:space="preserve">Available Monthly Capacity (Hrs)</t>
  </si>
  <si>
    <t xml:space="preserve">Usable Capacity (Hrs)</t>
  </si>
  <si>
    <t xml:space="preserve">Current Utilization %</t>
  </si>
  <si>
    <t xml:space="preserve">Capacity Gap (Hrs)</t>
  </si>
  <si>
    <t xml:space="preserve">Growth %/Mo</t>
  </si>
  <si>
    <t xml:space="preserve">Projected Demand (6 Mo, Hrs)</t>
  </si>
  <si>
    <t xml:space="preserve">Projected Utilization (6 Mo) %</t>
  </si>
  <si>
    <t xml:space="preserve">Additional FTE Needed (6 Mo)</t>
  </si>
  <si>
    <t xml:space="preserve">Status</t>
  </si>
  <si>
    <t xml:space="preserve">Summary Dashboard</t>
  </si>
  <si>
    <t xml:space="preserve">Team-wide KPIs and a look at where capacity is tightest, now and over the next 6 months.</t>
  </si>
  <si>
    <t xml:space="preserve">Total FTE</t>
  </si>
  <si>
    <t xml:space="preserve">Avg. Current Utilization %</t>
  </si>
  <si>
    <t xml:space="preserve">Total Available Capacity (Hrs/Mo)</t>
  </si>
  <si>
    <t xml:space="preserve">Total Current Demand (Hrs/Mo)</t>
  </si>
  <si>
    <t xml:space="preserve">Capacity Status by Department</t>
  </si>
  <si>
    <t xml:space="preserve">Additional FTE Needed</t>
  </si>
</sst>
</file>

<file path=xl/styles.xml><?xml version="1.0" encoding="utf-8"?>
<styleSheet xmlns="http://schemas.openxmlformats.org/spreadsheetml/2006/main">
  <numFmts count="4">
    <numFmt numFmtId="164" formatCode="General"/>
    <numFmt numFmtId="165" formatCode="0"/>
    <numFmt numFmtId="166" formatCode="0.0%"/>
    <numFmt numFmtId="167" formatCode="#,##0"/>
  </numFmts>
  <fonts count="24">
    <font>
      <sz val="11"/>
      <color theme="1"/>
      <name val="Calibri"/>
      <family val="2"/>
      <charset val="1"/>
    </font>
    <font>
      <sz val="10"/>
      <name val="Arial"/>
      <family val="0"/>
    </font>
    <font>
      <sz val="10"/>
      <name val="Arial"/>
      <family val="0"/>
    </font>
    <font>
      <sz val="10"/>
      <name val="Arial"/>
      <family val="0"/>
    </font>
    <font>
      <b val="true"/>
      <sz val="20"/>
      <color rgb="FF1F3355"/>
      <name val="Arial"/>
      <family val="0"/>
      <charset val="1"/>
    </font>
    <font>
      <i val="true"/>
      <sz val="11"/>
      <color rgb="FF5C6B73"/>
      <name val="Arial"/>
      <family val="0"/>
      <charset val="1"/>
    </font>
    <font>
      <b val="true"/>
      <sz val="12"/>
      <color rgb="FF1F3355"/>
      <name val="Arial"/>
      <family val="0"/>
      <charset val="1"/>
    </font>
    <font>
      <sz val="10"/>
      <color rgb="FF000000"/>
      <name val="Arial"/>
      <family val="0"/>
      <charset val="1"/>
    </font>
    <font>
      <b val="true"/>
      <sz val="10"/>
      <color rgb="FF2E7D7B"/>
      <name val="Arial"/>
      <family val="0"/>
      <charset val="1"/>
    </font>
    <font>
      <b val="true"/>
      <sz val="10"/>
      <color rgb="FF1F4E9C"/>
      <name val="Arial"/>
      <family val="0"/>
      <charset val="1"/>
    </font>
    <font>
      <b val="true"/>
      <sz val="10"/>
      <color rgb="FF000000"/>
      <name val="Arial"/>
      <family val="0"/>
      <charset val="1"/>
    </font>
    <font>
      <i val="true"/>
      <sz val="9"/>
      <color rgb="FF5C6B73"/>
      <name val="Arial"/>
      <family val="0"/>
      <charset val="1"/>
    </font>
    <font>
      <b val="true"/>
      <sz val="12"/>
      <color rgb="FFFFFFFF"/>
      <name val="Arial"/>
      <family val="0"/>
      <charset val="1"/>
    </font>
    <font>
      <b val="true"/>
      <sz val="16"/>
      <color rgb="FFFFFFFF"/>
      <name val="Arial"/>
      <family val="0"/>
      <charset val="1"/>
    </font>
    <font>
      <b val="true"/>
      <sz val="10"/>
      <color rgb="FFFFFFFF"/>
      <name val="Arial"/>
      <family val="0"/>
      <charset val="1"/>
    </font>
    <font>
      <sz val="10"/>
      <color rgb="FF1F4E9C"/>
      <name val="Arial"/>
      <family val="0"/>
      <charset val="1"/>
    </font>
    <font>
      <i val="true"/>
      <sz val="8"/>
      <color rgb="FF5C6B73"/>
      <name val="Arial"/>
      <family val="0"/>
      <charset val="1"/>
    </font>
    <font>
      <b val="true"/>
      <sz val="11"/>
      <color rgb="FF1F4E9C"/>
      <name val="Arial"/>
      <family val="0"/>
      <charset val="1"/>
    </font>
    <font>
      <b val="true"/>
      <sz val="9"/>
      <color rgb="FFFFFFFF"/>
      <name val="Arial"/>
      <family val="0"/>
      <charset val="1"/>
    </font>
    <font>
      <b val="true"/>
      <sz val="14"/>
      <color rgb="FF2E7D7B"/>
      <name val="Arial"/>
      <family val="0"/>
      <charset val="1"/>
    </font>
    <font>
      <b val="true"/>
      <sz val="9"/>
      <color rgb="FF2E7D7B"/>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DCEEED"/>
        <bgColor rgb="FFF2F2F2"/>
      </patternFill>
    </fill>
    <fill>
      <patternFill patternType="solid">
        <fgColor rgb="FFFFF6BF"/>
        <bgColor rgb="FFFFFF99"/>
      </patternFill>
    </fill>
    <fill>
      <patternFill patternType="solid">
        <fgColor rgb="FF1F3355"/>
        <bgColor rgb="FF333300"/>
      </patternFill>
    </fill>
    <fill>
      <patternFill patternType="solid">
        <fgColor rgb="FF5C6B73"/>
        <bgColor rgb="FF2E7D7B"/>
      </patternFill>
    </fill>
    <fill>
      <patternFill patternType="solid">
        <fgColor rgb="FFF2F2F2"/>
        <bgColor rgb="FFF9F9F9"/>
      </patternFill>
    </fill>
  </fills>
  <borders count="2">
    <border diagonalUp="false" diagonalDown="false">
      <left/>
      <right/>
      <top/>
      <bottom/>
      <diagonal/>
    </border>
    <border diagonalUp="false" diagonalDown="false">
      <left style="thin">
        <color rgb="FFD0D5D9"/>
      </left>
      <right style="thin">
        <color rgb="FFD0D5D9"/>
      </right>
      <top style="thin">
        <color rgb="FFD0D5D9"/>
      </top>
      <bottom style="thin">
        <color rgb="FFD0D5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true" applyAlignment="true" applyProtection="false">
      <alignment horizontal="general" vertical="center" textRotation="0" wrapText="false" indent="1"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5" fontId="15" fillId="3" borderId="1" xfId="0" applyFont="true" applyBorder="true" applyAlignment="true" applyProtection="false">
      <alignment horizontal="center" vertical="center" textRotation="0" wrapText="false" indent="0" shrinkToFit="false"/>
      <protection locked="true" hidden="false"/>
    </xf>
    <xf numFmtId="166" fontId="15" fillId="3" borderId="1"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5" fontId="15" fillId="0" borderId="1" xfId="0" applyFont="true" applyBorder="true" applyAlignment="true" applyProtection="false">
      <alignment horizontal="center" vertical="center" textRotation="0" wrapText="false" indent="0" shrinkToFit="false"/>
      <protection locked="true" hidden="false"/>
    </xf>
    <xf numFmtId="167" fontId="15" fillId="0" borderId="1" xfId="0" applyFont="true" applyBorder="true" applyAlignment="true" applyProtection="false">
      <alignment horizontal="center" vertical="center" textRotation="0" wrapText="false" indent="0" shrinkToFit="false"/>
      <protection locked="true" hidden="false"/>
    </xf>
    <xf numFmtId="166" fontId="15" fillId="0"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7" fontId="15"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17" fillId="3" borderId="1" xfId="0" applyFont="true" applyBorder="true" applyAlignment="true" applyProtection="false">
      <alignment horizontal="center" vertical="center" textRotation="0" wrapText="false" indent="0" shrinkToFit="false"/>
      <protection locked="true" hidden="false"/>
    </xf>
    <xf numFmtId="164" fontId="18" fillId="5"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5" fontId="19" fillId="6" borderId="1" xfId="0" applyFont="true" applyBorder="true" applyAlignment="true" applyProtection="false">
      <alignment horizontal="center" vertical="center" textRotation="0" wrapText="false" indent="0" shrinkToFit="false"/>
      <protection locked="true" hidden="false"/>
    </xf>
    <xf numFmtId="166" fontId="19" fillId="6" borderId="1" xfId="0" applyFont="true" applyBorder="true" applyAlignment="true" applyProtection="false">
      <alignment horizontal="center" vertical="center" textRotation="0" wrapText="false" indent="0" shrinkToFit="false"/>
      <protection locked="true" hidden="false"/>
    </xf>
    <xf numFmtId="167" fontId="19" fillId="6" borderId="1" xfId="0" applyFont="true" applyBorder="true" applyAlignment="true" applyProtection="false">
      <alignment horizontal="center" vertical="center" textRotation="0" wrapText="false" indent="0" shrinkToFit="false"/>
      <protection locked="true" hidden="false"/>
    </xf>
    <xf numFmtId="166" fontId="0" fillId="0" borderId="1" xfId="0" applyFont="false" applyBorder="true" applyAlignment="true" applyProtection="false">
      <alignment horizontal="center" vertical="center" textRotation="0" wrapText="false" indent="0" shrinkToFit="false"/>
      <protection locked="true" hidden="false"/>
    </xf>
    <xf numFmtId="165"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5C6B73"/>
          <bgColor rgb="FF000000"/>
        </patternFill>
      </fill>
    </dxf>
    <dxf>
      <fill>
        <patternFill patternType="solid">
          <bgColor rgb="FF000000"/>
        </patternFill>
      </fill>
    </dxf>
    <dxf>
      <fill>
        <patternFill patternType="solid">
          <fgColor rgb="FF1F4E9C"/>
          <bgColor rgb="FF000000"/>
        </patternFill>
      </fill>
    </dxf>
    <dxf>
      <fill>
        <patternFill patternType="solid">
          <fgColor rgb="FFFFFFFF"/>
          <bgColor rgb="FF000000"/>
        </patternFill>
      </fill>
    </dxf>
    <dxf>
      <font>
        <b val="1"/>
        <color rgb="FFB0504A"/>
      </font>
      <fill>
        <patternFill>
          <bgColor rgb="FFF5E1DF"/>
        </patternFill>
      </fill>
    </dxf>
    <dxf>
      <font>
        <b val="1"/>
        <color rgb="FF8A6D00"/>
      </font>
      <fill>
        <patternFill>
          <bgColor rgb="FFFFF6BF"/>
        </patternFill>
      </fill>
    </dxf>
    <dxf>
      <font>
        <b val="1"/>
        <color rgb="FF1F5C4B"/>
      </font>
      <fill>
        <patternFill>
          <bgColor rgb="FFDCEEE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D00"/>
      <rgbColor rgb="FF800080"/>
      <rgbColor rgb="FF008080"/>
      <rgbColor rgb="FFD9D9D9"/>
      <rgbColor rgb="FF878787"/>
      <rgbColor rgb="FF9999FF"/>
      <rgbColor rgb="FFB0504A"/>
      <rgbColor rgb="FFFFF6BF"/>
      <rgbColor rgb="FFDCEEED"/>
      <rgbColor rgb="FF660066"/>
      <rgbColor rgb="FFFF8080"/>
      <rgbColor rgb="FF0066CC"/>
      <rgbColor rgb="FFD0D5D9"/>
      <rgbColor rgb="FF000080"/>
      <rgbColor rgb="FFFF00FF"/>
      <rgbColor rgb="FFFFFF00"/>
      <rgbColor rgb="FF00FFFF"/>
      <rgbColor rgb="FF800080"/>
      <rgbColor rgb="FF800000"/>
      <rgbColor rgb="FF008080"/>
      <rgbColor rgb="FF0000FF"/>
      <rgbColor rgb="FF00CCFF"/>
      <rgbColor rgb="FFF2F2F2"/>
      <rgbColor rgb="FFF9F9F9"/>
      <rgbColor rgb="FFFFFF99"/>
      <rgbColor rgb="FF99CCFF"/>
      <rgbColor rgb="FFFF99CC"/>
      <rgbColor rgb="FFCC99FF"/>
      <rgbColor rgb="FFF5E1DF"/>
      <rgbColor rgb="FF3366FF"/>
      <rgbColor rgb="FF33CCCC"/>
      <rgbColor rgb="FF99CC00"/>
      <rgbColor rgb="FFFFCC00"/>
      <rgbColor rgb="FFFF9900"/>
      <rgbColor rgb="FFFF6600"/>
      <rgbColor rgb="FF5C6B73"/>
      <rgbColor rgb="FF969696"/>
      <rgbColor rgb="FF1F5C4B"/>
      <rgbColor rgb="FF2E7D7B"/>
      <rgbColor rgb="FF003300"/>
      <rgbColor rgb="FF333300"/>
      <rgbColor rgb="FF993300"/>
      <rgbColor rgb="FF993366"/>
      <rgbColor rgb="FF1F4E9C"/>
      <rgbColor rgb="FF1F33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Available Capacity vs. Current Demand by Department (Hrs/Mo)</a:t>
            </a:r>
          </a:p>
        </c:rich>
      </c:tx>
      <c:overlay val="0"/>
      <c:spPr>
        <a:noFill/>
        <a:ln w="0">
          <a:noFill/>
        </a:ln>
      </c:spPr>
    </c:title>
    <c:autoTitleDeleted val="0"/>
    <c:plotArea>
      <c:barChart>
        <c:barDir val="col"/>
        <c:grouping val="clustered"/>
        <c:varyColors val="0"/>
        <c:ser>
          <c:idx val="0"/>
          <c:order val="0"/>
          <c:tx>
            <c:strRef>
              <c:f>'Capacity Analysis'!D6</c:f>
              <c:strCache>
                <c:ptCount val="1"/>
                <c:pt idx="0">
                  <c:v>Available Monthly Capacity (Hrs)</c:v>
                </c:pt>
              </c:strCache>
            </c:strRef>
          </c:tx>
          <c:spPr>
            <a:solidFill>
              <a:srgbClr val="2e7d7b"/>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'Capacity Analysis'!$A$7:$A$14</c:f>
              <c:strCache>
                <c:ptCount val="8"/>
                <c:pt idx="0">
                  <c:v>Client Services / Account Management</c:v>
                </c:pt>
                <c:pt idx="1">
                  <c:v>Operations / Fulfillment</c:v>
                </c:pt>
                <c:pt idx="2">
                  <c:v>Sales</c:v>
                </c:pt>
                <c:pt idx="3">
                  <c:v>Marketing</c:v>
                </c:pt>
                <c:pt idx="4">
                  <c:v>Administrative / Back Office</c:v>
                </c:pt>
                <c:pt idx="5">
                  <c:v>Production / Manufacturing</c:v>
                </c:pt>
                <c:pt idx="6">
                  <c:v>Customer Support</c:v>
                </c:pt>
                <c:pt idx="7">
                  <c:v>Project Management</c:v>
                </c:pt>
              </c:strCache>
            </c:strRef>
          </c:cat>
          <c:val>
            <c:numRef>
              <c:f>'Capacity Analysis'!$D$7:$D$14</c:f>
              <c:numCache>
                <c:formatCode>#,##0</c:formatCode>
                <c:ptCount val="8"/>
                <c:pt idx="0">
                  <c:v>658.16</c:v>
                </c:pt>
                <c:pt idx="1">
                  <c:v>1039.2</c:v>
                </c:pt>
                <c:pt idx="2">
                  <c:v>454.65</c:v>
                </c:pt>
                <c:pt idx="3">
                  <c:v>329.08</c:v>
                </c:pt>
                <c:pt idx="4">
                  <c:v>346.4</c:v>
                </c:pt>
                <c:pt idx="5">
                  <c:v>1454.88</c:v>
                </c:pt>
                <c:pt idx="6">
                  <c:v>493.62</c:v>
                </c:pt>
                <c:pt idx="7">
                  <c:v>329.08</c:v>
                </c:pt>
              </c:numCache>
            </c:numRef>
          </c:val>
        </c:ser>
        <c:ser>
          <c:idx val="1"/>
          <c:order val="1"/>
          <c:tx>
            <c:strRef>
              <c:f>'Capacity Analysis'!G6</c:f>
              <c:strCache>
                <c:ptCount val="1"/>
                <c:pt idx="0">
                  <c:v>Current Monthly Demand (Hrs)</c:v>
                </c:pt>
              </c:strCache>
            </c:strRef>
          </c:tx>
          <c:spPr>
            <a:solidFill>
              <a:srgbClr val="b0504a"/>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'Capacity Analysis'!$A$7:$A$14</c:f>
              <c:strCache>
                <c:ptCount val="8"/>
                <c:pt idx="0">
                  <c:v>Client Services / Account Management</c:v>
                </c:pt>
                <c:pt idx="1">
                  <c:v>Operations / Fulfillment</c:v>
                </c:pt>
                <c:pt idx="2">
                  <c:v>Sales</c:v>
                </c:pt>
                <c:pt idx="3">
                  <c:v>Marketing</c:v>
                </c:pt>
                <c:pt idx="4">
                  <c:v>Administrative / Back Office</c:v>
                </c:pt>
                <c:pt idx="5">
                  <c:v>Production / Manufacturing</c:v>
                </c:pt>
                <c:pt idx="6">
                  <c:v>Customer Support</c:v>
                </c:pt>
                <c:pt idx="7">
                  <c:v>Project Management</c:v>
                </c:pt>
              </c:strCache>
            </c:strRef>
          </c:cat>
          <c:val>
            <c:numRef>
              <c:f>'Capacity Analysis'!$G$7:$G$14</c:f>
              <c:numCache>
                <c:formatCode>#,##0</c:formatCode>
                <c:ptCount val="8"/>
                <c:pt idx="0">
                  <c:v>620</c:v>
                </c:pt>
                <c:pt idx="1">
                  <c:v>850</c:v>
                </c:pt>
                <c:pt idx="2">
                  <c:v>300</c:v>
                </c:pt>
                <c:pt idx="3">
                  <c:v>220</c:v>
                </c:pt>
                <c:pt idx="4">
                  <c:v>260</c:v>
                </c:pt>
                <c:pt idx="5">
                  <c:v>1320</c:v>
                </c:pt>
                <c:pt idx="6">
                  <c:v>400</c:v>
                </c:pt>
                <c:pt idx="7">
                  <c:v>220</c:v>
                </c:pt>
              </c:numCache>
            </c:numRef>
          </c:val>
        </c:ser>
        <c:gapWidth val="150"/>
        <c:overlap val="0"/>
        <c:axId val="91295587"/>
        <c:axId val="21295507"/>
      </c:barChart>
      <c:catAx>
        <c:axId val="9129558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295507"/>
        <c:crosses val="autoZero"/>
        <c:auto val="1"/>
        <c:lblAlgn val="ctr"/>
        <c:lblOffset val="100"/>
        <c:noMultiLvlLbl val="0"/>
      </c:catAx>
      <c:valAx>
        <c:axId val="2129550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Hours per Month</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29558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17</xdr:row>
      <xdr:rowOff>0</xdr:rowOff>
    </xdr:from>
    <xdr:to>
      <xdr:col>5</xdr:col>
      <xdr:colOff>463320</xdr:colOff>
      <xdr:row>34</xdr:row>
      <xdr:rowOff>1080</xdr:rowOff>
    </xdr:to>
    <xdr:graphicFrame>
      <xdr:nvGraphicFramePr>
        <xdr:cNvPr id="0" name="Chart 1"/>
        <xdr:cNvGraphicFramePr/>
      </xdr:nvGraphicFramePr>
      <xdr:xfrm>
        <a:off x="0" y="4057560"/>
        <a:ext cx="86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CapacityInputs" displayName="CapacityInputs" ref="A4:E18" headerRowCount="1" totalsRowCount="0" totalsRowShown="0">
  <autoFilter ref="A4:E18"/>
  <tableColumns count="5">
    <tableColumn id="1" name="Department / Function"/>
    <tableColumn id="2" name="Current FTE Count"/>
    <tableColumn id="3" name="Hours/Week per FTE"/>
    <tableColumn id="4" name="Current Monthly Demand (Hrs)"/>
    <tableColumn id="5" name="Projected Monthly Growth %"/>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5" min="2" style="0" width="30"/>
    <col collapsed="false" customWidth="true" hidden="false" outlineLevel="0" max="6" min="6" style="0" width="3"/>
  </cols>
  <sheetData>
    <row r="2" customFormat="false" ht="24.45" hidden="false" customHeight="false" outlineLevel="0" collapsed="false">
      <c r="B2" s="1" t="s">
        <v>0</v>
      </c>
      <c r="C2" s="1"/>
      <c r="D2" s="1"/>
      <c r="E2" s="1"/>
    </row>
    <row r="3" customFormat="false" ht="15" hidden="false" customHeight="false" outlineLevel="0" collapsed="false">
      <c r="B3" s="2" t="s">
        <v>1</v>
      </c>
      <c r="C3" s="2"/>
      <c r="D3" s="2"/>
      <c r="E3" s="2"/>
    </row>
    <row r="5" customFormat="false" ht="21.75" hidden="false" customHeight="true" outlineLevel="0" collapsed="false">
      <c r="B5" s="3" t="s">
        <v>2</v>
      </c>
      <c r="C5" s="3"/>
      <c r="D5" s="3"/>
      <c r="E5" s="3"/>
    </row>
    <row r="6" customFormat="false" ht="15" hidden="false" customHeight="false" outlineLevel="0" collapsed="false">
      <c r="B6" s="4" t="s">
        <v>3</v>
      </c>
      <c r="C6" s="4"/>
      <c r="D6" s="4"/>
      <c r="E6" s="4"/>
    </row>
    <row r="7" customFormat="false" ht="15" hidden="false" customHeight="false" outlineLevel="0" collapsed="false">
      <c r="B7" s="4" t="s">
        <v>4</v>
      </c>
      <c r="C7" s="4"/>
      <c r="D7" s="4"/>
      <c r="E7" s="4"/>
    </row>
    <row r="8" customFormat="false" ht="15" hidden="false" customHeight="false" outlineLevel="0" collapsed="false">
      <c r="B8" s="4" t="s">
        <v>5</v>
      </c>
      <c r="C8" s="4"/>
      <c r="D8" s="4"/>
      <c r="E8" s="4"/>
    </row>
    <row r="9" customFormat="false" ht="15" hidden="false" customHeight="false" outlineLevel="0" collapsed="false">
      <c r="B9" s="4" t="s">
        <v>6</v>
      </c>
      <c r="C9" s="4"/>
      <c r="D9" s="4"/>
      <c r="E9" s="4"/>
    </row>
    <row r="11" customFormat="false" ht="21.75" hidden="false" customHeight="true" outlineLevel="0" collapsed="false">
      <c r="B11" s="3" t="s">
        <v>7</v>
      </c>
      <c r="C11" s="3"/>
      <c r="D11" s="3"/>
      <c r="E11" s="3"/>
    </row>
    <row r="12" customFormat="false" ht="30" hidden="false" customHeight="true" outlineLevel="0" collapsed="false">
      <c r="B12" s="5" t="s">
        <v>8</v>
      </c>
      <c r="C12" s="6" t="s">
        <v>9</v>
      </c>
      <c r="D12" s="6"/>
      <c r="E12" s="6"/>
    </row>
    <row r="13" customFormat="false" ht="30" hidden="false" customHeight="true" outlineLevel="0" collapsed="false">
      <c r="B13" s="5" t="s">
        <v>10</v>
      </c>
      <c r="C13" s="6" t="s">
        <v>11</v>
      </c>
      <c r="D13" s="6"/>
      <c r="E13" s="6"/>
    </row>
    <row r="14" customFormat="false" ht="30" hidden="false" customHeight="true" outlineLevel="0" collapsed="false">
      <c r="B14" s="5" t="s">
        <v>12</v>
      </c>
      <c r="C14" s="6" t="s">
        <v>13</v>
      </c>
      <c r="D14" s="6"/>
      <c r="E14" s="6"/>
    </row>
    <row r="15" customFormat="false" ht="30" hidden="false" customHeight="true" outlineLevel="0" collapsed="false">
      <c r="B15" s="5" t="s">
        <v>14</v>
      </c>
      <c r="C15" s="6" t="s">
        <v>15</v>
      </c>
      <c r="D15" s="6"/>
      <c r="E15" s="6"/>
    </row>
    <row r="17" customFormat="false" ht="21.75" hidden="false" customHeight="true" outlineLevel="0" collapsed="false">
      <c r="B17" s="3" t="s">
        <v>16</v>
      </c>
      <c r="C17" s="3"/>
      <c r="D17" s="3"/>
      <c r="E17" s="3"/>
    </row>
    <row r="18" customFormat="false" ht="15" hidden="false" customHeight="false" outlineLevel="0" collapsed="false">
      <c r="B18" s="7" t="s">
        <v>17</v>
      </c>
      <c r="C18" s="4" t="s">
        <v>18</v>
      </c>
      <c r="D18" s="4"/>
      <c r="E18" s="4"/>
    </row>
    <row r="19" customFormat="false" ht="15" hidden="false" customHeight="false" outlineLevel="0" collapsed="false">
      <c r="B19" s="8" t="s">
        <v>19</v>
      </c>
      <c r="C19" s="4" t="s">
        <v>20</v>
      </c>
      <c r="D19" s="4"/>
      <c r="E19" s="4"/>
    </row>
    <row r="20" customFormat="false" ht="15" hidden="false" customHeight="false" outlineLevel="0" collapsed="false">
      <c r="B20" s="9" t="s">
        <v>21</v>
      </c>
      <c r="C20" s="4" t="s">
        <v>22</v>
      </c>
      <c r="D20" s="4"/>
      <c r="E20" s="4"/>
    </row>
    <row r="23" customFormat="false" ht="15" hidden="false" customHeight="false" outlineLevel="0" collapsed="false">
      <c r="B23" s="10" t="s">
        <v>23</v>
      </c>
      <c r="C23" s="10"/>
      <c r="D23" s="10"/>
      <c r="E23" s="10"/>
    </row>
    <row r="24" customFormat="false" ht="15" hidden="false" customHeight="false" outlineLevel="0" collapsed="false">
      <c r="B24" s="10" t="s">
        <v>24</v>
      </c>
      <c r="C24" s="10"/>
      <c r="D24" s="10"/>
      <c r="E24" s="10"/>
    </row>
    <row r="27" customFormat="false" ht="24" hidden="false" customHeight="true" outlineLevel="0" collapsed="false">
      <c r="B27" s="11" t="s">
        <v>25</v>
      </c>
      <c r="C27" s="11"/>
      <c r="D27" s="11"/>
      <c r="E27" s="11"/>
    </row>
    <row r="28" customFormat="false" ht="42" hidden="false" customHeight="true" outlineLevel="0" collapsed="false">
      <c r="B28" s="6" t="s">
        <v>26</v>
      </c>
      <c r="C28" s="6"/>
      <c r="D28" s="6"/>
      <c r="E28" s="6"/>
    </row>
    <row r="29" customFormat="false" ht="15" hidden="false" customHeight="false" outlineLevel="0" collapsed="false">
      <c r="B29" s="12" t="s">
        <v>27</v>
      </c>
      <c r="C29" s="12"/>
      <c r="D29" s="12"/>
      <c r="E29" s="12"/>
    </row>
  </sheetData>
  <mergeCells count="21">
    <mergeCell ref="B2:E2"/>
    <mergeCell ref="B3:E3"/>
    <mergeCell ref="B5:E5"/>
    <mergeCell ref="B6:E6"/>
    <mergeCell ref="B7:E7"/>
    <mergeCell ref="B8:E8"/>
    <mergeCell ref="B9:E9"/>
    <mergeCell ref="B11:E11"/>
    <mergeCell ref="C12:E12"/>
    <mergeCell ref="C13:E13"/>
    <mergeCell ref="C14:E14"/>
    <mergeCell ref="C15:E15"/>
    <mergeCell ref="B17:E17"/>
    <mergeCell ref="C18:E18"/>
    <mergeCell ref="C19:E19"/>
    <mergeCell ref="C20:E20"/>
    <mergeCell ref="B23:E23"/>
    <mergeCell ref="B24:E24"/>
    <mergeCell ref="B27:E27"/>
    <mergeCell ref="B28:E28"/>
    <mergeCell ref="B29:E2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24"/>
    <col collapsed="false" customWidth="true" hidden="false" outlineLevel="0" max="3" min="3" style="0" width="26"/>
    <col collapsed="false" customWidth="true" hidden="false" outlineLevel="0" max="4" min="4" style="0" width="22"/>
    <col collapsed="false" customWidth="true" hidden="false" outlineLevel="0" max="5" min="5" style="0" width="3"/>
  </cols>
  <sheetData>
    <row r="1" customFormat="false" ht="25.5" hidden="false" customHeight="true" outlineLevel="0" collapsed="false">
      <c r="A1" s="13" t="s">
        <v>28</v>
      </c>
      <c r="B1" s="13"/>
      <c r="C1" s="13"/>
      <c r="D1" s="13"/>
    </row>
    <row r="2" customFormat="false" ht="15.75" hidden="false" customHeight="true" outlineLevel="0" collapsed="false">
      <c r="A2" s="10" t="s">
        <v>29</v>
      </c>
      <c r="B2" s="10"/>
      <c r="C2" s="10"/>
      <c r="D2" s="10"/>
    </row>
    <row r="4" customFormat="false" ht="30" hidden="false" customHeight="true" outlineLevel="0" collapsed="false">
      <c r="A4" s="14" t="s">
        <v>30</v>
      </c>
      <c r="B4" s="14" t="s">
        <v>31</v>
      </c>
      <c r="C4" s="14" t="s">
        <v>32</v>
      </c>
      <c r="D4" s="14" t="s">
        <v>33</v>
      </c>
    </row>
    <row r="5" customFormat="false" ht="15" hidden="false" customHeight="false" outlineLevel="0" collapsed="false">
      <c r="A5" s="15" t="s">
        <v>34</v>
      </c>
      <c r="B5" s="16" t="n">
        <v>38</v>
      </c>
      <c r="C5" s="17" t="n">
        <v>0.85</v>
      </c>
      <c r="D5" s="16" t="n">
        <v>6</v>
      </c>
    </row>
    <row r="6" customFormat="false" ht="15" hidden="false" customHeight="false" outlineLevel="0" collapsed="false">
      <c r="A6" s="15" t="s">
        <v>35</v>
      </c>
      <c r="B6" s="16" t="n">
        <v>40</v>
      </c>
      <c r="C6" s="17" t="n">
        <v>0.88</v>
      </c>
      <c r="D6" s="16" t="n">
        <v>4</v>
      </c>
    </row>
    <row r="7" customFormat="false" ht="15" hidden="false" customHeight="false" outlineLevel="0" collapsed="false">
      <c r="A7" s="15" t="s">
        <v>36</v>
      </c>
      <c r="B7" s="16" t="n">
        <v>35</v>
      </c>
      <c r="C7" s="17" t="n">
        <v>0.8</v>
      </c>
      <c r="D7" s="16" t="n">
        <v>8</v>
      </c>
    </row>
    <row r="8" customFormat="false" ht="15" hidden="false" customHeight="false" outlineLevel="0" collapsed="false">
      <c r="A8" s="15" t="s">
        <v>37</v>
      </c>
      <c r="B8" s="16" t="n">
        <v>38</v>
      </c>
      <c r="C8" s="17" t="n">
        <v>0.82</v>
      </c>
      <c r="D8" s="16" t="n">
        <v>6</v>
      </c>
    </row>
    <row r="9" customFormat="false" ht="15" hidden="false" customHeight="false" outlineLevel="0" collapsed="false">
      <c r="A9" s="15" t="s">
        <v>38</v>
      </c>
      <c r="B9" s="16" t="n">
        <v>40</v>
      </c>
      <c r="C9" s="17" t="n">
        <v>0.85</v>
      </c>
      <c r="D9" s="16" t="n">
        <v>3</v>
      </c>
    </row>
    <row r="10" customFormat="false" ht="15" hidden="false" customHeight="false" outlineLevel="0" collapsed="false">
      <c r="A10" s="15" t="s">
        <v>39</v>
      </c>
      <c r="B10" s="16" t="n">
        <v>42</v>
      </c>
      <c r="C10" s="17" t="n">
        <v>0.9</v>
      </c>
      <c r="D10" s="16" t="n">
        <v>5</v>
      </c>
    </row>
    <row r="11" customFormat="false" ht="15" hidden="false" customHeight="false" outlineLevel="0" collapsed="false">
      <c r="A11" s="15" t="s">
        <v>40</v>
      </c>
      <c r="B11" s="16" t="n">
        <v>38</v>
      </c>
      <c r="C11" s="17" t="n">
        <v>0.87</v>
      </c>
      <c r="D11" s="16" t="n">
        <v>4</v>
      </c>
    </row>
    <row r="12" customFormat="false" ht="15" hidden="false" customHeight="false" outlineLevel="0" collapsed="false">
      <c r="A12" s="15" t="s">
        <v>41</v>
      </c>
      <c r="B12" s="16" t="n">
        <v>38</v>
      </c>
      <c r="C12" s="17" t="n">
        <v>0.83</v>
      </c>
      <c r="D12" s="16" t="n">
        <v>6</v>
      </c>
    </row>
    <row r="14" customFormat="false" ht="27.75" hidden="false" customHeight="true" outlineLevel="0" collapsed="false">
      <c r="A14" s="18" t="s">
        <v>42</v>
      </c>
      <c r="B14" s="18"/>
      <c r="C14" s="18"/>
      <c r="D14" s="18"/>
    </row>
  </sheetData>
  <mergeCells count="3">
    <mergeCell ref="A1:D1"/>
    <mergeCell ref="A2:D2"/>
    <mergeCell ref="A14:D1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6"/>
    <col collapsed="false" customWidth="true" hidden="false" outlineLevel="0" max="3" min="3" style="0" width="20"/>
    <col collapsed="false" customWidth="true" hidden="false" outlineLevel="0" max="4" min="4" style="0" width="24"/>
    <col collapsed="false" customWidth="true" hidden="false" outlineLevel="0" max="5" min="5" style="0" width="22"/>
    <col collapsed="false" customWidth="true" hidden="false" outlineLevel="0" max="6" min="6" style="0" width="3"/>
  </cols>
  <sheetData>
    <row r="1" customFormat="false" ht="25.5" hidden="false" customHeight="true" outlineLevel="0" collapsed="false">
      <c r="A1" s="13" t="s">
        <v>43</v>
      </c>
      <c r="B1" s="13"/>
      <c r="C1" s="13"/>
      <c r="D1" s="13"/>
      <c r="E1" s="13"/>
    </row>
    <row r="2" customFormat="false" ht="15.75" hidden="false" customHeight="true" outlineLevel="0" collapsed="false">
      <c r="A2" s="10" t="s">
        <v>44</v>
      </c>
      <c r="B2" s="10"/>
      <c r="C2" s="10"/>
      <c r="D2" s="10"/>
      <c r="E2" s="10"/>
    </row>
    <row r="4" customFormat="false" ht="30" hidden="false" customHeight="true" outlineLevel="0" collapsed="false">
      <c r="A4" s="14" t="s">
        <v>30</v>
      </c>
      <c r="B4" s="14" t="s">
        <v>45</v>
      </c>
      <c r="C4" s="14" t="s">
        <v>46</v>
      </c>
      <c r="D4" s="14" t="s">
        <v>47</v>
      </c>
      <c r="E4" s="14" t="s">
        <v>48</v>
      </c>
    </row>
    <row r="5" customFormat="false" ht="15" hidden="false" customHeight="false" outlineLevel="0" collapsed="false">
      <c r="A5" s="19" t="s">
        <v>34</v>
      </c>
      <c r="B5" s="20" t="n">
        <v>4</v>
      </c>
      <c r="C5" s="20" t="n">
        <v>38</v>
      </c>
      <c r="D5" s="21" t="n">
        <v>620</v>
      </c>
      <c r="E5" s="22" t="n">
        <v>0.03</v>
      </c>
    </row>
    <row r="6" customFormat="false" ht="15" hidden="false" customHeight="false" outlineLevel="0" collapsed="false">
      <c r="A6" s="19" t="s">
        <v>35</v>
      </c>
      <c r="B6" s="20" t="n">
        <v>6</v>
      </c>
      <c r="C6" s="20" t="n">
        <v>40</v>
      </c>
      <c r="D6" s="21" t="n">
        <v>850</v>
      </c>
      <c r="E6" s="22" t="n">
        <v>0.05</v>
      </c>
    </row>
    <row r="7" customFormat="false" ht="15" hidden="false" customHeight="false" outlineLevel="0" collapsed="false">
      <c r="A7" s="19" t="s">
        <v>36</v>
      </c>
      <c r="B7" s="20" t="n">
        <v>3</v>
      </c>
      <c r="C7" s="20" t="n">
        <v>35</v>
      </c>
      <c r="D7" s="21" t="n">
        <v>300</v>
      </c>
      <c r="E7" s="22" t="n">
        <v>0.04</v>
      </c>
    </row>
    <row r="8" customFormat="false" ht="15" hidden="false" customHeight="false" outlineLevel="0" collapsed="false">
      <c r="A8" s="19" t="s">
        <v>37</v>
      </c>
      <c r="B8" s="20" t="n">
        <v>2</v>
      </c>
      <c r="C8" s="20" t="n">
        <v>38</v>
      </c>
      <c r="D8" s="21" t="n">
        <v>220</v>
      </c>
      <c r="E8" s="22" t="n">
        <v>0.02</v>
      </c>
    </row>
    <row r="9" customFormat="false" ht="15" hidden="false" customHeight="false" outlineLevel="0" collapsed="false">
      <c r="A9" s="19" t="s">
        <v>38</v>
      </c>
      <c r="B9" s="20" t="n">
        <v>2</v>
      </c>
      <c r="C9" s="20" t="n">
        <v>40</v>
      </c>
      <c r="D9" s="21" t="n">
        <v>260</v>
      </c>
      <c r="E9" s="22" t="n">
        <v>0.01</v>
      </c>
    </row>
    <row r="10" customFormat="false" ht="15" hidden="false" customHeight="false" outlineLevel="0" collapsed="false">
      <c r="A10" s="19" t="s">
        <v>39</v>
      </c>
      <c r="B10" s="20" t="n">
        <v>8</v>
      </c>
      <c r="C10" s="20" t="n">
        <v>42</v>
      </c>
      <c r="D10" s="21" t="n">
        <v>1320</v>
      </c>
      <c r="E10" s="22" t="n">
        <v>0.06</v>
      </c>
    </row>
    <row r="11" customFormat="false" ht="15" hidden="false" customHeight="false" outlineLevel="0" collapsed="false">
      <c r="A11" s="19" t="s">
        <v>40</v>
      </c>
      <c r="B11" s="20" t="n">
        <v>3</v>
      </c>
      <c r="C11" s="20" t="n">
        <v>38</v>
      </c>
      <c r="D11" s="21" t="n">
        <v>400</v>
      </c>
      <c r="E11" s="22" t="n">
        <v>0.04</v>
      </c>
    </row>
    <row r="12" customFormat="false" ht="15" hidden="false" customHeight="false" outlineLevel="0" collapsed="false">
      <c r="A12" s="19" t="s">
        <v>41</v>
      </c>
      <c r="B12" s="20" t="n">
        <v>2</v>
      </c>
      <c r="C12" s="20" t="n">
        <v>38</v>
      </c>
      <c r="D12" s="21" t="n">
        <v>220</v>
      </c>
      <c r="E12" s="22" t="n">
        <v>0.03</v>
      </c>
    </row>
    <row r="13" customFormat="false" ht="15" hidden="false" customHeight="false" outlineLevel="0" collapsed="false">
      <c r="A13" s="23"/>
      <c r="B13" s="23"/>
      <c r="C13" s="23"/>
      <c r="D13" s="24"/>
      <c r="E13" s="25"/>
    </row>
    <row r="14" customFormat="false" ht="15" hidden="false" customHeight="false" outlineLevel="0" collapsed="false">
      <c r="A14" s="23"/>
      <c r="B14" s="23"/>
      <c r="C14" s="23"/>
      <c r="D14" s="24"/>
      <c r="E14" s="25"/>
    </row>
    <row r="15" customFormat="false" ht="15" hidden="false" customHeight="false" outlineLevel="0" collapsed="false">
      <c r="A15" s="23"/>
      <c r="B15" s="23"/>
      <c r="C15" s="23"/>
      <c r="D15" s="24"/>
      <c r="E15" s="25"/>
    </row>
    <row r="16" customFormat="false" ht="15" hidden="false" customHeight="false" outlineLevel="0" collapsed="false">
      <c r="A16" s="23"/>
      <c r="B16" s="23"/>
      <c r="C16" s="23"/>
      <c r="D16" s="24"/>
      <c r="E16" s="25"/>
    </row>
    <row r="17" customFormat="false" ht="15" hidden="false" customHeight="false" outlineLevel="0" collapsed="false">
      <c r="A17" s="23"/>
      <c r="B17" s="23"/>
      <c r="C17" s="23"/>
      <c r="D17" s="24"/>
      <c r="E17" s="25"/>
    </row>
    <row r="18" customFormat="false" ht="15" hidden="false" customHeight="false" outlineLevel="0" collapsed="false">
      <c r="A18" s="23"/>
      <c r="B18" s="23"/>
      <c r="C18" s="23"/>
      <c r="D18" s="24"/>
      <c r="E18" s="25"/>
    </row>
    <row r="20" customFormat="false" ht="15" hidden="false" customHeight="true" outlineLevel="0" collapsed="false">
      <c r="A20" s="18" t="s">
        <v>49</v>
      </c>
      <c r="B20" s="18"/>
      <c r="C20" s="18"/>
      <c r="D20" s="18"/>
      <c r="E20" s="18"/>
    </row>
  </sheetData>
  <mergeCells count="3">
    <mergeCell ref="A1:E1"/>
    <mergeCell ref="A2:E2"/>
    <mergeCell ref="A20:E20"/>
  </mergeCells>
  <dataValidations count="1">
    <dataValidation allowBlank="true" error="Please select a department from the list." errorStyle="stop" errorTitle="Invalid Department" operator="between" prompt="Choose a department from the dropdown." promptTitle="Department" showDropDown="false" showErrorMessage="false" showInputMessage="false" sqref="A5:A18" type="list">
      <formula1>DeptList</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14"/>
    <col collapsed="false" customWidth="true" hidden="false" outlineLevel="0" max="5" min="4" style="0" width="16"/>
    <col collapsed="false" customWidth="true" hidden="false" outlineLevel="0" max="6" min="6" style="0" width="15"/>
    <col collapsed="false" customWidth="true" hidden="false" outlineLevel="0" max="7" min="7" style="0" width="16"/>
    <col collapsed="false" customWidth="true" hidden="false" outlineLevel="0" max="8" min="8" style="0" width="14"/>
    <col collapsed="false" customWidth="true" hidden="false" outlineLevel="0" max="9" min="9" style="0" width="15"/>
    <col collapsed="false" customWidth="true" hidden="false" outlineLevel="0" max="10" min="10" style="0" width="10"/>
    <col collapsed="false" customWidth="true" hidden="false" outlineLevel="0" max="11" min="11" style="0" width="16"/>
    <col collapsed="false" customWidth="true" hidden="false" outlineLevel="0" max="14" min="12" style="0" width="18"/>
  </cols>
  <sheetData>
    <row r="1" customFormat="false" ht="25.5" hidden="false" customHeight="true" outlineLevel="0" collapsed="false">
      <c r="A1" s="13" t="s">
        <v>50</v>
      </c>
      <c r="B1" s="13"/>
      <c r="C1" s="13"/>
      <c r="D1" s="13"/>
      <c r="E1" s="13"/>
      <c r="F1" s="13"/>
      <c r="G1" s="13"/>
      <c r="H1" s="13"/>
      <c r="I1" s="13"/>
      <c r="J1" s="13"/>
      <c r="K1" s="13"/>
      <c r="L1" s="13"/>
      <c r="M1" s="13"/>
      <c r="N1" s="13"/>
    </row>
    <row r="2" customFormat="false" ht="15.75" hidden="false" customHeight="true" outlineLevel="0" collapsed="false">
      <c r="A2" s="10" t="s">
        <v>51</v>
      </c>
      <c r="B2" s="10"/>
      <c r="C2" s="10"/>
      <c r="D2" s="10"/>
      <c r="E2" s="10"/>
      <c r="F2" s="10"/>
      <c r="G2" s="10"/>
      <c r="H2" s="10"/>
      <c r="I2" s="10"/>
      <c r="J2" s="10"/>
      <c r="K2" s="10"/>
      <c r="L2" s="10"/>
      <c r="M2" s="10"/>
      <c r="N2" s="10"/>
    </row>
    <row r="4" customFormat="false" ht="19.5" hidden="false" customHeight="true" outlineLevel="0" collapsed="false">
      <c r="A4" s="26" t="s">
        <v>52</v>
      </c>
      <c r="B4" s="26"/>
      <c r="C4" s="26"/>
      <c r="D4" s="27" t="n">
        <v>4.33</v>
      </c>
    </row>
    <row r="6" customFormat="false" ht="42" hidden="false" customHeight="true" outlineLevel="0" collapsed="false">
      <c r="A6" s="28" t="s">
        <v>30</v>
      </c>
      <c r="B6" s="28" t="s">
        <v>53</v>
      </c>
      <c r="C6" s="28" t="s">
        <v>54</v>
      </c>
      <c r="D6" s="28" t="s">
        <v>55</v>
      </c>
      <c r="E6" s="28" t="s">
        <v>32</v>
      </c>
      <c r="F6" s="28" t="s">
        <v>56</v>
      </c>
      <c r="G6" s="28" t="s">
        <v>47</v>
      </c>
      <c r="H6" s="28" t="s">
        <v>57</v>
      </c>
      <c r="I6" s="28" t="s">
        <v>58</v>
      </c>
      <c r="J6" s="28" t="s">
        <v>59</v>
      </c>
      <c r="K6" s="28" t="s">
        <v>60</v>
      </c>
      <c r="L6" s="28" t="s">
        <v>61</v>
      </c>
      <c r="M6" s="28" t="s">
        <v>62</v>
      </c>
      <c r="N6" s="28" t="s">
        <v>63</v>
      </c>
    </row>
    <row r="7" customFormat="false" ht="15" hidden="false" customHeight="false" outlineLevel="0" collapsed="false">
      <c r="A7" s="15" t="str">
        <f aca="false">'Team &amp; Demand Inputs'!A5</f>
        <v>Client Services / Account Management</v>
      </c>
      <c r="B7" s="29" t="n">
        <f aca="false">'Team &amp; Demand Inputs'!B5</f>
        <v>4</v>
      </c>
      <c r="C7" s="29" t="n">
        <f aca="false">'Team &amp; Demand Inputs'!C5</f>
        <v>38</v>
      </c>
      <c r="D7" s="30" t="n">
        <f aca="false">B7*C7*$D4</f>
        <v>658.16</v>
      </c>
      <c r="E7" s="31" t="n">
        <f aca="false">IFERROR(VLOOKUP(A7,'Planning Assumptions'!$A$5:$D$12,3,FALSE()),"")</f>
        <v>0.85</v>
      </c>
      <c r="F7" s="30" t="n">
        <f aca="false">IFERROR(D7*E7,"")</f>
        <v>559.436</v>
      </c>
      <c r="G7" s="30" t="n">
        <f aca="false">'Team &amp; Demand Inputs'!D5</f>
        <v>620</v>
      </c>
      <c r="H7" s="31" t="n">
        <f aca="false">IFERROR(G7/D7,"")</f>
        <v>0.942020177464446</v>
      </c>
      <c r="I7" s="30" t="n">
        <f aca="false">IFERROR(F7-G7,"")</f>
        <v>-60.5640000000001</v>
      </c>
      <c r="J7" s="31" t="n">
        <f aca="false">'Team &amp; Demand Inputs'!E5</f>
        <v>0.03</v>
      </c>
      <c r="K7" s="30" t="n">
        <f aca="false">IFERROR(G7*(1+J7)^6,"")</f>
        <v>740.31242384798</v>
      </c>
      <c r="L7" s="31" t="n">
        <f aca="false">IFERROR(K7/D7,"")</f>
        <v>1.12482135627808</v>
      </c>
      <c r="M7" s="29" t="n">
        <f aca="false">IFERROR(MAX(0,ROUNDUP((K7-F7)/(C7*$D4),0)),"")</f>
        <v>2</v>
      </c>
      <c r="N7" s="32" t="str">
        <f aca="false">IFERROR(IF(H7&gt;E7,"Over Threshold Now",IF(L7&gt;E7,"Hire Within 6 Mo","Capacity OK")),"")</f>
        <v>Over Threshold Now</v>
      </c>
    </row>
    <row r="8" customFormat="false" ht="15" hidden="false" customHeight="false" outlineLevel="0" collapsed="false">
      <c r="A8" s="15" t="str">
        <f aca="false">'Team &amp; Demand Inputs'!A6</f>
        <v>Operations / Fulfillment</v>
      </c>
      <c r="B8" s="29" t="n">
        <f aca="false">'Team &amp; Demand Inputs'!B6</f>
        <v>6</v>
      </c>
      <c r="C8" s="29" t="n">
        <f aca="false">'Team &amp; Demand Inputs'!C6</f>
        <v>40</v>
      </c>
      <c r="D8" s="30" t="n">
        <f aca="false">B8*C8*$D4</f>
        <v>1039.2</v>
      </c>
      <c r="E8" s="31" t="n">
        <f aca="false">IFERROR(VLOOKUP(A8,'Planning Assumptions'!$A$5:$D$12,3,FALSE()),"")</f>
        <v>0.88</v>
      </c>
      <c r="F8" s="30" t="n">
        <f aca="false">IFERROR(D8*E8,"")</f>
        <v>914.496</v>
      </c>
      <c r="G8" s="30" t="n">
        <f aca="false">'Team &amp; Demand Inputs'!D6</f>
        <v>850</v>
      </c>
      <c r="H8" s="31" t="n">
        <f aca="false">IFERROR(G8/D8,"")</f>
        <v>0.817936874518861</v>
      </c>
      <c r="I8" s="30" t="n">
        <f aca="false">IFERROR(F8-G8,"")</f>
        <v>64.4960000000001</v>
      </c>
      <c r="J8" s="31" t="n">
        <f aca="false">'Team &amp; Demand Inputs'!E6</f>
        <v>0.05</v>
      </c>
      <c r="K8" s="30" t="n">
        <f aca="false">IFERROR(G8*(1+J8)^6,"")</f>
        <v>1139.08129453125</v>
      </c>
      <c r="L8" s="31" t="n">
        <f aca="false">IFERROR(K8/D8,"")</f>
        <v>1.09611363984916</v>
      </c>
      <c r="M8" s="29" t="n">
        <f aca="false">IFERROR(MAX(0,ROUNDUP((K8-F8)/(C8*$D4),0)),"")</f>
        <v>2</v>
      </c>
      <c r="N8" s="32" t="str">
        <f aca="false">IFERROR(IF(H8&gt;E8,"Over Threshold Now",IF(L8&gt;E8,"Hire Within 6 Mo","Capacity OK")),"")</f>
        <v>Hire Within 6 Mo</v>
      </c>
    </row>
    <row r="9" customFormat="false" ht="15" hidden="false" customHeight="false" outlineLevel="0" collapsed="false">
      <c r="A9" s="15" t="str">
        <f aca="false">'Team &amp; Demand Inputs'!A7</f>
        <v>Sales</v>
      </c>
      <c r="B9" s="29" t="n">
        <f aca="false">'Team &amp; Demand Inputs'!B7</f>
        <v>3</v>
      </c>
      <c r="C9" s="29" t="n">
        <f aca="false">'Team &amp; Demand Inputs'!C7</f>
        <v>35</v>
      </c>
      <c r="D9" s="30" t="n">
        <f aca="false">B9*C9*$D4</f>
        <v>454.65</v>
      </c>
      <c r="E9" s="31" t="n">
        <f aca="false">IFERROR(VLOOKUP(A9,'Planning Assumptions'!$A$5:$D$12,3,FALSE()),"")</f>
        <v>0.8</v>
      </c>
      <c r="F9" s="30" t="n">
        <f aca="false">IFERROR(D9*E9,"")</f>
        <v>363.72</v>
      </c>
      <c r="G9" s="30" t="n">
        <f aca="false">'Team &amp; Demand Inputs'!D7</f>
        <v>300</v>
      </c>
      <c r="H9" s="31" t="n">
        <f aca="false">IFERROR(G9/D9,"")</f>
        <v>0.659848234905972</v>
      </c>
      <c r="I9" s="30" t="n">
        <f aca="false">IFERROR(F9-G9,"")</f>
        <v>63.72</v>
      </c>
      <c r="J9" s="31" t="n">
        <f aca="false">'Team &amp; Demand Inputs'!E7</f>
        <v>0.04</v>
      </c>
      <c r="K9" s="30" t="n">
        <f aca="false">IFERROR(G9*(1+J9)^6,"")</f>
        <v>379.5957055488</v>
      </c>
      <c r="L9" s="31" t="n">
        <f aca="false">IFERROR(K9/D9,"")</f>
        <v>0.834918520947542</v>
      </c>
      <c r="M9" s="29" t="n">
        <f aca="false">IFERROR(MAX(0,ROUNDUP((K9-F9)/(C9*$D4),0)),"")</f>
        <v>1</v>
      </c>
      <c r="N9" s="32" t="str">
        <f aca="false">IFERROR(IF(H9&gt;E9,"Over Threshold Now",IF(L9&gt;E9,"Hire Within 6 Mo","Capacity OK")),"")</f>
        <v>Hire Within 6 Mo</v>
      </c>
    </row>
    <row r="10" customFormat="false" ht="15" hidden="false" customHeight="false" outlineLevel="0" collapsed="false">
      <c r="A10" s="15" t="str">
        <f aca="false">'Team &amp; Demand Inputs'!A8</f>
        <v>Marketing</v>
      </c>
      <c r="B10" s="29" t="n">
        <f aca="false">'Team &amp; Demand Inputs'!B8</f>
        <v>2</v>
      </c>
      <c r="C10" s="29" t="n">
        <f aca="false">'Team &amp; Demand Inputs'!C8</f>
        <v>38</v>
      </c>
      <c r="D10" s="30" t="n">
        <f aca="false">B10*C10*$D4</f>
        <v>329.08</v>
      </c>
      <c r="E10" s="31" t="n">
        <f aca="false">IFERROR(VLOOKUP(A10,'Planning Assumptions'!$A$5:$D$12,3,FALSE()),"")</f>
        <v>0.82</v>
      </c>
      <c r="F10" s="30" t="n">
        <f aca="false">IFERROR(D10*E10,"")</f>
        <v>269.8456</v>
      </c>
      <c r="G10" s="30" t="n">
        <f aca="false">'Team &amp; Demand Inputs'!D8</f>
        <v>220</v>
      </c>
      <c r="H10" s="31" t="n">
        <f aca="false">IFERROR(G10/D10,"")</f>
        <v>0.668530448523156</v>
      </c>
      <c r="I10" s="30" t="n">
        <f aca="false">IFERROR(F10-G10,"")</f>
        <v>49.8456</v>
      </c>
      <c r="J10" s="31" t="n">
        <f aca="false">'Team &amp; Demand Inputs'!E8</f>
        <v>0.02</v>
      </c>
      <c r="K10" s="30" t="n">
        <f aca="false">IFERROR(G10*(1+J10)^6,"")</f>
        <v>247.75573223808</v>
      </c>
      <c r="L10" s="31" t="n">
        <f aca="false">IFERROR(K10/D10,"")</f>
        <v>0.752873867260484</v>
      </c>
      <c r="M10" s="29" t="n">
        <f aca="false">IFERROR(MAX(0,ROUNDUP((K10-F10)/(C10*$D4),0)),"")</f>
        <v>0</v>
      </c>
      <c r="N10" s="32" t="str">
        <f aca="false">IFERROR(IF(H10&gt;E10,"Over Threshold Now",IF(L10&gt;E10,"Hire Within 6 Mo","Capacity OK")),"")</f>
        <v>Capacity OK</v>
      </c>
    </row>
    <row r="11" customFormat="false" ht="15" hidden="false" customHeight="false" outlineLevel="0" collapsed="false">
      <c r="A11" s="15" t="str">
        <f aca="false">'Team &amp; Demand Inputs'!A9</f>
        <v>Administrative / Back Office</v>
      </c>
      <c r="B11" s="29" t="n">
        <f aca="false">'Team &amp; Demand Inputs'!B9</f>
        <v>2</v>
      </c>
      <c r="C11" s="29" t="n">
        <f aca="false">'Team &amp; Demand Inputs'!C9</f>
        <v>40</v>
      </c>
      <c r="D11" s="30" t="n">
        <f aca="false">B11*C11*$D4</f>
        <v>346.4</v>
      </c>
      <c r="E11" s="31" t="n">
        <f aca="false">IFERROR(VLOOKUP(A11,'Planning Assumptions'!$A$5:$D$12,3,FALSE()),"")</f>
        <v>0.85</v>
      </c>
      <c r="F11" s="30" t="n">
        <f aca="false">IFERROR(D11*E11,"")</f>
        <v>294.44</v>
      </c>
      <c r="G11" s="30" t="n">
        <f aca="false">'Team &amp; Demand Inputs'!D9</f>
        <v>260</v>
      </c>
      <c r="H11" s="31" t="n">
        <f aca="false">IFERROR(G11/D11,"")</f>
        <v>0.750577367205543</v>
      </c>
      <c r="I11" s="30" t="n">
        <f aca="false">IFERROR(F11-G11,"")</f>
        <v>34.44</v>
      </c>
      <c r="J11" s="31" t="n">
        <f aca="false">'Team &amp; Demand Inputs'!E9</f>
        <v>0.01</v>
      </c>
      <c r="K11" s="30" t="n">
        <f aca="false">IFERROR(G11*(1+J11)^6,"")</f>
        <v>275.99523915626</v>
      </c>
      <c r="L11" s="31" t="n">
        <f aca="false">IFERROR(K11/D11,"")</f>
        <v>0.79675299987373</v>
      </c>
      <c r="M11" s="29" t="n">
        <f aca="false">IFERROR(MAX(0,ROUNDUP((K11-F11)/(C11*$D4),0)),"")</f>
        <v>0</v>
      </c>
      <c r="N11" s="32" t="str">
        <f aca="false">IFERROR(IF(H11&gt;E11,"Over Threshold Now",IF(L11&gt;E11,"Hire Within 6 Mo","Capacity OK")),"")</f>
        <v>Capacity OK</v>
      </c>
    </row>
    <row r="12" customFormat="false" ht="15" hidden="false" customHeight="false" outlineLevel="0" collapsed="false">
      <c r="A12" s="15" t="str">
        <f aca="false">'Team &amp; Demand Inputs'!A10</f>
        <v>Production / Manufacturing</v>
      </c>
      <c r="B12" s="29" t="n">
        <f aca="false">'Team &amp; Demand Inputs'!B10</f>
        <v>8</v>
      </c>
      <c r="C12" s="29" t="n">
        <f aca="false">'Team &amp; Demand Inputs'!C10</f>
        <v>42</v>
      </c>
      <c r="D12" s="30" t="n">
        <f aca="false">B12*C12*$D4</f>
        <v>1454.88</v>
      </c>
      <c r="E12" s="31" t="n">
        <f aca="false">IFERROR(VLOOKUP(A12,'Planning Assumptions'!$A$5:$D$12,3,FALSE()),"")</f>
        <v>0.9</v>
      </c>
      <c r="F12" s="30" t="n">
        <f aca="false">IFERROR(D12*E12,"")</f>
        <v>1309.392</v>
      </c>
      <c r="G12" s="30" t="n">
        <f aca="false">'Team &amp; Demand Inputs'!D10</f>
        <v>1320</v>
      </c>
      <c r="H12" s="31" t="n">
        <f aca="false">IFERROR(G12/D12,"")</f>
        <v>0.907291322995711</v>
      </c>
      <c r="I12" s="30" t="n">
        <f aca="false">IFERROR(F12-G12,"")</f>
        <v>-10.6079999999999</v>
      </c>
      <c r="J12" s="31" t="n">
        <f aca="false">'Team &amp; Demand Inputs'!E10</f>
        <v>0.06</v>
      </c>
      <c r="K12" s="30" t="n">
        <f aca="false">IFERROR(G12*(1+J12)^6,"")</f>
        <v>1872.44522817792</v>
      </c>
      <c r="L12" s="31" t="n">
        <f aca="false">IFERROR(K12/D12,"")</f>
        <v>1.28701008205345</v>
      </c>
      <c r="M12" s="29" t="n">
        <f aca="false">IFERROR(MAX(0,ROUNDUP((K12-F12)/(C12*$D4),0)),"")</f>
        <v>4</v>
      </c>
      <c r="N12" s="32" t="str">
        <f aca="false">IFERROR(IF(H12&gt;E12,"Over Threshold Now",IF(L12&gt;E12,"Hire Within 6 Mo","Capacity OK")),"")</f>
        <v>Over Threshold Now</v>
      </c>
    </row>
    <row r="13" customFormat="false" ht="15" hidden="false" customHeight="false" outlineLevel="0" collapsed="false">
      <c r="A13" s="15" t="str">
        <f aca="false">'Team &amp; Demand Inputs'!A11</f>
        <v>Customer Support</v>
      </c>
      <c r="B13" s="29" t="n">
        <f aca="false">'Team &amp; Demand Inputs'!B11</f>
        <v>3</v>
      </c>
      <c r="C13" s="29" t="n">
        <f aca="false">'Team &amp; Demand Inputs'!C11</f>
        <v>38</v>
      </c>
      <c r="D13" s="30" t="n">
        <f aca="false">B13*C13*$D4</f>
        <v>493.62</v>
      </c>
      <c r="E13" s="31" t="n">
        <f aca="false">IFERROR(VLOOKUP(A13,'Planning Assumptions'!$A$5:$D$12,3,FALSE()),"")</f>
        <v>0.87</v>
      </c>
      <c r="F13" s="30" t="n">
        <f aca="false">IFERROR(D13*E13,"")</f>
        <v>429.4494</v>
      </c>
      <c r="G13" s="30" t="n">
        <f aca="false">'Team &amp; Demand Inputs'!D11</f>
        <v>400</v>
      </c>
      <c r="H13" s="31" t="n">
        <f aca="false">IFERROR(G13/D13,"")</f>
        <v>0.810339937603825</v>
      </c>
      <c r="I13" s="30" t="n">
        <f aca="false">IFERROR(F13-G13,"")</f>
        <v>29.4494</v>
      </c>
      <c r="J13" s="31" t="n">
        <f aca="false">'Team &amp; Demand Inputs'!E11</f>
        <v>0.04</v>
      </c>
      <c r="K13" s="30" t="n">
        <f aca="false">IFERROR(G13*(1+J13)^6,"")</f>
        <v>506.1276073984</v>
      </c>
      <c r="L13" s="31" t="n">
        <f aca="false">IFERROR(K13/D13,"")</f>
        <v>1.02533853449698</v>
      </c>
      <c r="M13" s="29" t="n">
        <f aca="false">IFERROR(MAX(0,ROUNDUP((K13-F13)/(C13*$D4),0)),"")</f>
        <v>1</v>
      </c>
      <c r="N13" s="32" t="str">
        <f aca="false">IFERROR(IF(H13&gt;E13,"Over Threshold Now",IF(L13&gt;E13,"Hire Within 6 Mo","Capacity OK")),"")</f>
        <v>Hire Within 6 Mo</v>
      </c>
    </row>
    <row r="14" customFormat="false" ht="15" hidden="false" customHeight="false" outlineLevel="0" collapsed="false">
      <c r="A14" s="15" t="str">
        <f aca="false">'Team &amp; Demand Inputs'!A12</f>
        <v>Project Management</v>
      </c>
      <c r="B14" s="29" t="n">
        <f aca="false">'Team &amp; Demand Inputs'!B12</f>
        <v>2</v>
      </c>
      <c r="C14" s="29" t="n">
        <f aca="false">'Team &amp; Demand Inputs'!C12</f>
        <v>38</v>
      </c>
      <c r="D14" s="30" t="n">
        <f aca="false">B14*C14*$D4</f>
        <v>329.08</v>
      </c>
      <c r="E14" s="31" t="n">
        <f aca="false">IFERROR(VLOOKUP(A14,'Planning Assumptions'!$A$5:$D$12,3,FALSE()),"")</f>
        <v>0.83</v>
      </c>
      <c r="F14" s="30" t="n">
        <f aca="false">IFERROR(D14*E14,"")</f>
        <v>273.1364</v>
      </c>
      <c r="G14" s="30" t="n">
        <f aca="false">'Team &amp; Demand Inputs'!D12</f>
        <v>220</v>
      </c>
      <c r="H14" s="31" t="n">
        <f aca="false">IFERROR(G14/D14,"")</f>
        <v>0.668530448523156</v>
      </c>
      <c r="I14" s="30" t="n">
        <f aca="false">IFERROR(F14-G14,"")</f>
        <v>53.1364</v>
      </c>
      <c r="J14" s="31" t="n">
        <f aca="false">'Team &amp; Demand Inputs'!E12</f>
        <v>0.03</v>
      </c>
      <c r="K14" s="30" t="n">
        <f aca="false">IFERROR(G14*(1+J14)^6,"")</f>
        <v>262.69150523638</v>
      </c>
      <c r="L14" s="31" t="n">
        <f aca="false">IFERROR(K14/D14,"")</f>
        <v>0.798260317358636</v>
      </c>
      <c r="M14" s="29" t="n">
        <f aca="false">IFERROR(MAX(0,ROUNDUP((K14-F14)/(C14*$D4),0)),"")</f>
        <v>0</v>
      </c>
      <c r="N14" s="32" t="str">
        <f aca="false">IFERROR(IF(H14&gt;E14,"Over Threshold Now",IF(L14&gt;E14,"Hire Within 6 Mo","Capacity OK")),"")</f>
        <v>Capacity OK</v>
      </c>
    </row>
  </sheetData>
  <mergeCells count="3">
    <mergeCell ref="A1:N1"/>
    <mergeCell ref="A2:N2"/>
    <mergeCell ref="A4:C4"/>
  </mergeCells>
  <conditionalFormatting sqref="N7:N14">
    <cfRule type="expression" priority="2" aboveAverage="0" equalAverage="0" bottom="0" percent="0" rank="0" text="" dxfId="4">
      <formula>N7="Over Threshold Now"</formula>
    </cfRule>
    <cfRule type="expression" priority="3" aboveAverage="0" equalAverage="0" bottom="0" percent="0" rank="0" text="" dxfId="5">
      <formula>N7="Hire Within 6 Mo"</formula>
    </cfRule>
    <cfRule type="expression" priority="4" aboveAverage="0" equalAverage="0" bottom="0" percent="0" rank="0" text="" dxfId="6">
      <formula>N7="Capacity OK"</formula>
    </cfRule>
  </conditionalFormatting>
  <conditionalFormatting sqref="H7:H14">
    <cfRule type="colorScale" priority="5">
      <colorScale>
        <cfvo type="min" val="0"/>
        <cfvo type="percentile" val="50"/>
        <cfvo type="max" val="0"/>
        <color rgb="FFDCEEED"/>
        <color rgb="FFFFF6BF"/>
        <color rgb="FFF5E1DF"/>
      </colorScale>
    </cfRule>
  </conditionalFormatting>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20"/>
    <col collapsed="false" customWidth="true" hidden="false" outlineLevel="0" max="4" min="4" style="0" width="22"/>
    <col collapsed="false" customWidth="true" hidden="false" outlineLevel="0" max="5" min="5" style="0" width="18"/>
    <col collapsed="false" customWidth="true" hidden="false" outlineLevel="0" max="6" min="6" style="0" width="20"/>
    <col collapsed="false" customWidth="true" hidden="false" outlineLevel="0" max="7" min="7" style="0" width="3"/>
  </cols>
  <sheetData>
    <row r="1" customFormat="false" ht="25.5" hidden="false" customHeight="true" outlineLevel="0" collapsed="false">
      <c r="A1" s="13" t="s">
        <v>64</v>
      </c>
      <c r="B1" s="13"/>
      <c r="C1" s="13"/>
      <c r="D1" s="13"/>
      <c r="E1" s="13"/>
      <c r="F1" s="13"/>
    </row>
    <row r="2" customFormat="false" ht="15.75" hidden="false" customHeight="true" outlineLevel="0" collapsed="false">
      <c r="A2" s="10" t="s">
        <v>65</v>
      </c>
      <c r="B2" s="10"/>
      <c r="C2" s="10"/>
      <c r="D2" s="10"/>
      <c r="E2" s="10"/>
      <c r="F2" s="10"/>
    </row>
    <row r="4" customFormat="false" ht="31.5" hidden="false" customHeight="true" outlineLevel="0" collapsed="false">
      <c r="A4" s="28" t="s">
        <v>66</v>
      </c>
      <c r="B4" s="28" t="s">
        <v>67</v>
      </c>
      <c r="C4" s="28" t="s">
        <v>68</v>
      </c>
      <c r="D4" s="28" t="s">
        <v>69</v>
      </c>
      <c r="E4" s="28" t="s">
        <v>62</v>
      </c>
    </row>
    <row r="5" customFormat="false" ht="30" hidden="false" customHeight="true" outlineLevel="0" collapsed="false">
      <c r="A5" s="33" t="n">
        <f aca="false">SUM('Capacity Analysis'!B7:B14)</f>
        <v>30</v>
      </c>
      <c r="B5" s="34" t="n">
        <f aca="false">AVERAGE('Capacity Analysis'!H7:H14)</f>
        <v>0.778134351467584</v>
      </c>
      <c r="C5" s="35" t="n">
        <f aca="false">SUM('Capacity Analysis'!D7:D14)</f>
        <v>5105.07</v>
      </c>
      <c r="D5" s="35" t="n">
        <f aca="false">SUM('Capacity Analysis'!G7:G14)</f>
        <v>4190</v>
      </c>
      <c r="E5" s="33" t="n">
        <f aca="false">SUM('Capacity Analysis'!M7:M14)</f>
        <v>10</v>
      </c>
    </row>
    <row r="7" customFormat="false" ht="21.75" hidden="false" customHeight="true" outlineLevel="0" collapsed="false">
      <c r="A7" s="3" t="s">
        <v>70</v>
      </c>
      <c r="B7" s="3"/>
      <c r="C7" s="3"/>
      <c r="D7" s="3"/>
      <c r="E7" s="3"/>
      <c r="F7" s="3"/>
    </row>
    <row r="8" customFormat="false" ht="30" hidden="false" customHeight="true" outlineLevel="0" collapsed="false">
      <c r="A8" s="14" t="s">
        <v>30</v>
      </c>
      <c r="B8" s="14" t="s">
        <v>57</v>
      </c>
      <c r="C8" s="14" t="s">
        <v>61</v>
      </c>
      <c r="D8" s="14" t="s">
        <v>71</v>
      </c>
      <c r="E8" s="14" t="s">
        <v>63</v>
      </c>
    </row>
    <row r="9" customFormat="false" ht="15" hidden="false" customHeight="false" outlineLevel="0" collapsed="false">
      <c r="A9" s="15" t="str">
        <f aca="false">'Capacity Analysis'!A7</f>
        <v>Client Services / Account Management</v>
      </c>
      <c r="B9" s="36" t="n">
        <f aca="false">'Capacity Analysis'!H7</f>
        <v>0.942020177464446</v>
      </c>
      <c r="C9" s="36" t="n">
        <f aca="false">'Capacity Analysis'!L7</f>
        <v>1.12482135627808</v>
      </c>
      <c r="D9" s="37" t="n">
        <f aca="false">'Capacity Analysis'!M7</f>
        <v>2</v>
      </c>
      <c r="E9" s="38" t="str">
        <f aca="false">'Capacity Analysis'!N7</f>
        <v>Over Threshold Now</v>
      </c>
    </row>
    <row r="10" customFormat="false" ht="15" hidden="false" customHeight="false" outlineLevel="0" collapsed="false">
      <c r="A10" s="15" t="str">
        <f aca="false">'Capacity Analysis'!A8</f>
        <v>Operations / Fulfillment</v>
      </c>
      <c r="B10" s="36" t="n">
        <f aca="false">'Capacity Analysis'!H8</f>
        <v>0.817936874518861</v>
      </c>
      <c r="C10" s="36" t="n">
        <f aca="false">'Capacity Analysis'!L8</f>
        <v>1.09611363984916</v>
      </c>
      <c r="D10" s="37" t="n">
        <f aca="false">'Capacity Analysis'!M8</f>
        <v>2</v>
      </c>
      <c r="E10" s="38" t="str">
        <f aca="false">'Capacity Analysis'!N8</f>
        <v>Hire Within 6 Mo</v>
      </c>
    </row>
    <row r="11" customFormat="false" ht="15" hidden="false" customHeight="false" outlineLevel="0" collapsed="false">
      <c r="A11" s="15" t="str">
        <f aca="false">'Capacity Analysis'!A9</f>
        <v>Sales</v>
      </c>
      <c r="B11" s="36" t="n">
        <f aca="false">'Capacity Analysis'!H9</f>
        <v>0.659848234905972</v>
      </c>
      <c r="C11" s="36" t="n">
        <f aca="false">'Capacity Analysis'!L9</f>
        <v>0.834918520947542</v>
      </c>
      <c r="D11" s="37" t="n">
        <f aca="false">'Capacity Analysis'!M9</f>
        <v>1</v>
      </c>
      <c r="E11" s="38" t="str">
        <f aca="false">'Capacity Analysis'!N9</f>
        <v>Hire Within 6 Mo</v>
      </c>
    </row>
    <row r="12" customFormat="false" ht="15" hidden="false" customHeight="false" outlineLevel="0" collapsed="false">
      <c r="A12" s="15" t="str">
        <f aca="false">'Capacity Analysis'!A10</f>
        <v>Marketing</v>
      </c>
      <c r="B12" s="36" t="n">
        <f aca="false">'Capacity Analysis'!H10</f>
        <v>0.668530448523156</v>
      </c>
      <c r="C12" s="36" t="n">
        <f aca="false">'Capacity Analysis'!L10</f>
        <v>0.752873867260484</v>
      </c>
      <c r="D12" s="37" t="n">
        <f aca="false">'Capacity Analysis'!M10</f>
        <v>0</v>
      </c>
      <c r="E12" s="38" t="str">
        <f aca="false">'Capacity Analysis'!N10</f>
        <v>Capacity OK</v>
      </c>
    </row>
    <row r="13" customFormat="false" ht="15" hidden="false" customHeight="false" outlineLevel="0" collapsed="false">
      <c r="A13" s="15" t="str">
        <f aca="false">'Capacity Analysis'!A11</f>
        <v>Administrative / Back Office</v>
      </c>
      <c r="B13" s="36" t="n">
        <f aca="false">'Capacity Analysis'!H11</f>
        <v>0.750577367205543</v>
      </c>
      <c r="C13" s="36" t="n">
        <f aca="false">'Capacity Analysis'!L11</f>
        <v>0.79675299987373</v>
      </c>
      <c r="D13" s="37" t="n">
        <f aca="false">'Capacity Analysis'!M11</f>
        <v>0</v>
      </c>
      <c r="E13" s="38" t="str">
        <f aca="false">'Capacity Analysis'!N11</f>
        <v>Capacity OK</v>
      </c>
    </row>
    <row r="14" customFormat="false" ht="15" hidden="false" customHeight="false" outlineLevel="0" collapsed="false">
      <c r="A14" s="15" t="str">
        <f aca="false">'Capacity Analysis'!A12</f>
        <v>Production / Manufacturing</v>
      </c>
      <c r="B14" s="36" t="n">
        <f aca="false">'Capacity Analysis'!H12</f>
        <v>0.907291322995711</v>
      </c>
      <c r="C14" s="36" t="n">
        <f aca="false">'Capacity Analysis'!L12</f>
        <v>1.28701008205345</v>
      </c>
      <c r="D14" s="37" t="n">
        <f aca="false">'Capacity Analysis'!M12</f>
        <v>4</v>
      </c>
      <c r="E14" s="38" t="str">
        <f aca="false">'Capacity Analysis'!N12</f>
        <v>Over Threshold Now</v>
      </c>
    </row>
    <row r="15" customFormat="false" ht="15" hidden="false" customHeight="false" outlineLevel="0" collapsed="false">
      <c r="A15" s="15" t="str">
        <f aca="false">'Capacity Analysis'!A13</f>
        <v>Customer Support</v>
      </c>
      <c r="B15" s="36" t="n">
        <f aca="false">'Capacity Analysis'!H13</f>
        <v>0.810339937603825</v>
      </c>
      <c r="C15" s="36" t="n">
        <f aca="false">'Capacity Analysis'!L13</f>
        <v>1.02533853449698</v>
      </c>
      <c r="D15" s="37" t="n">
        <f aca="false">'Capacity Analysis'!M13</f>
        <v>1</v>
      </c>
      <c r="E15" s="38" t="str">
        <f aca="false">'Capacity Analysis'!N13</f>
        <v>Hire Within 6 Mo</v>
      </c>
    </row>
    <row r="16" customFormat="false" ht="15" hidden="false" customHeight="false" outlineLevel="0" collapsed="false">
      <c r="A16" s="15" t="str">
        <f aca="false">'Capacity Analysis'!A14</f>
        <v>Project Management</v>
      </c>
      <c r="B16" s="36" t="n">
        <f aca="false">'Capacity Analysis'!H14</f>
        <v>0.668530448523156</v>
      </c>
      <c r="C16" s="36" t="n">
        <f aca="false">'Capacity Analysis'!L14</f>
        <v>0.798260317358636</v>
      </c>
      <c r="D16" s="37" t="n">
        <f aca="false">'Capacity Analysis'!M14</f>
        <v>0</v>
      </c>
      <c r="E16" s="38" t="str">
        <f aca="false">'Capacity Analysis'!N14</f>
        <v>Capacity OK</v>
      </c>
    </row>
    <row r="38" customFormat="false" ht="15" hidden="false" customHeight="false" outlineLevel="0" collapsed="false">
      <c r="A38" s="39" t="s">
        <v>27</v>
      </c>
      <c r="B38" s="39"/>
      <c r="C38" s="39"/>
      <c r="D38" s="39"/>
      <c r="E38" s="39"/>
      <c r="F38" s="39"/>
    </row>
  </sheetData>
  <mergeCells count="4">
    <mergeCell ref="A1:F1"/>
    <mergeCell ref="A2:F2"/>
    <mergeCell ref="A7:F7"/>
    <mergeCell ref="A38:F38"/>
  </mergeCells>
  <conditionalFormatting sqref="E9:E16">
    <cfRule type="expression" priority="2" aboveAverage="0" equalAverage="0" bottom="0" percent="0" rank="0" text="" dxfId="4">
      <formula>E9="Over Threshold Now"</formula>
    </cfRule>
    <cfRule type="expression" priority="3" aboveAverage="0" equalAverage="0" bottom="0" percent="0" rank="0" text="" dxfId="5">
      <formula>E9="Hire Within 6 Mo"</formula>
    </cfRule>
    <cfRule type="expression" priority="4" aboveAverage="0" equalAverage="0" bottom="0" percent="0" rank="0" text="" dxfId="6">
      <formula>E9="Capacity OK"</formula>
    </cfRule>
  </conditionalFormatting>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2026-09-10T19:27:06Z</dcterms:created>
  <dc:creator>openpyxl</dc:creator>
  <dc:description/>
  <dc:language>en-US</dc:language>
  <cp:lastModifiedBy/>
  <dcterms:modified xsi:type="dcterms:W3CDTF">2026-09-10T19:27:10Z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